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940" activeTab="0"/>
  </bookViews>
  <sheets>
    <sheet name="характеристика объекта кон" sheetId="1" r:id="rId1"/>
  </sheets>
  <definedNames>
    <definedName name="_xlnm.Print_Area" localSheetId="0">'характеристика объекта кон'!$A$1:$AA$55</definedName>
  </definedNames>
  <calcPr fullCalcOnLoad="1"/>
</workbook>
</file>

<file path=xl/sharedStrings.xml><?xml version="1.0" encoding="utf-8"?>
<sst xmlns="http://schemas.openxmlformats.org/spreadsheetml/2006/main" count="445" uniqueCount="67">
  <si>
    <t>Название улицы</t>
  </si>
  <si>
    <t>№ дома</t>
  </si>
  <si>
    <t>Год постройки</t>
  </si>
  <si>
    <t>материал стен</t>
  </si>
  <si>
    <t>площадь кровли</t>
  </si>
  <si>
    <t>мягкая</t>
  </si>
  <si>
    <t>количество</t>
  </si>
  <si>
    <t>этажей</t>
  </si>
  <si>
    <t>лифтов</t>
  </si>
  <si>
    <t>подъездов</t>
  </si>
  <si>
    <t>квартир</t>
  </si>
  <si>
    <t>общая полезная площадь помещений, кв м</t>
  </si>
  <si>
    <t>в том числе</t>
  </si>
  <si>
    <t>общая полезная площадь жилых помещений, кв м</t>
  </si>
  <si>
    <t>площадь нежилых помещений, кв м</t>
  </si>
  <si>
    <t>Площадь подвалов, кв м</t>
  </si>
  <si>
    <t>площадь техподполья, кв м</t>
  </si>
  <si>
    <t>Жилая площадь помещений, кв м</t>
  </si>
  <si>
    <t>площадь уборки лестничных клеток и коридоров, кв м</t>
  </si>
  <si>
    <t>площадь асфальтно-бетонных покрытий, кв м</t>
  </si>
  <si>
    <t>площадь уборки без покрытий, кв м</t>
  </si>
  <si>
    <t>площадь зеленных насаждений, кв м</t>
  </si>
  <si>
    <t>площадь лифтовых кабин, кв м</t>
  </si>
  <si>
    <t>нет</t>
  </si>
  <si>
    <t>№ п/п</t>
  </si>
  <si>
    <t>щитовой</t>
  </si>
  <si>
    <t>шиферная, профнастил</t>
  </si>
  <si>
    <t xml:space="preserve">Монтажников </t>
  </si>
  <si>
    <t>Строителей</t>
  </si>
  <si>
    <t xml:space="preserve">Молодежная </t>
  </si>
  <si>
    <t>12б</t>
  </si>
  <si>
    <t>12в</t>
  </si>
  <si>
    <t>Десанта</t>
  </si>
  <si>
    <t>Коммунальные услуги</t>
  </si>
  <si>
    <t>холодное водоснабжение</t>
  </si>
  <si>
    <t>водоотведение (централизованное, местное)</t>
  </si>
  <si>
    <t>Техническая характеристика (аварийное, ветхое)</t>
  </si>
  <si>
    <t>Ц</t>
  </si>
  <si>
    <t>М</t>
  </si>
  <si>
    <t>-</t>
  </si>
  <si>
    <t>ГВС (централизованное, из системы ЦО )</t>
  </si>
  <si>
    <t>из СЦО</t>
  </si>
  <si>
    <t>отопление (централизованное, печ ное, от АГВ)</t>
  </si>
  <si>
    <t>В</t>
  </si>
  <si>
    <t>Итого по лоту №1</t>
  </si>
  <si>
    <t>пер. Песчаный</t>
  </si>
  <si>
    <t>17а</t>
  </si>
  <si>
    <t>Энергетиков</t>
  </si>
  <si>
    <t>15а</t>
  </si>
  <si>
    <t>пер. Молодёжный</t>
  </si>
  <si>
    <t>сборно-щитовой</t>
  </si>
  <si>
    <t>Итого по лоту №2</t>
  </si>
  <si>
    <t>Итого по лоту №3</t>
  </si>
  <si>
    <t>27 Съезда КПСС</t>
  </si>
  <si>
    <t>ж/б блоки</t>
  </si>
  <si>
    <t xml:space="preserve">Железнодорожная </t>
  </si>
  <si>
    <t xml:space="preserve">Строителей </t>
  </si>
  <si>
    <t>6а</t>
  </si>
  <si>
    <t>Новая</t>
  </si>
  <si>
    <t>кирпич</t>
  </si>
  <si>
    <t>Итого по лоту №  4</t>
  </si>
  <si>
    <t>Итого по лоту № 5</t>
  </si>
  <si>
    <t>Итого по лоту №  6</t>
  </si>
  <si>
    <t>Итого по лотам</t>
  </si>
  <si>
    <t>Характеристика объекта конкурса</t>
  </si>
  <si>
    <t>открытого конкурса по отбору  управляющей организации  для управления  многоквартирными домами поселка Пуровск</t>
  </si>
  <si>
    <t xml:space="preserve">Приложение 1 к конкурсной документации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</si>
</sst>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(* #,##0.0_);_(* \(#,##0.0\);_(* &quot;-&quot;??_);_(@_)"/>
    <numFmt numFmtId="196" formatCode="_(* #,##0_);_(* \(#,##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0" xfId="0" applyFont="1" applyFill="1" applyAlignment="1">
      <alignment/>
    </xf>
    <xf numFmtId="187" fontId="1" fillId="0" borderId="0" xfId="59" applyFont="1" applyAlignment="1">
      <alignment/>
    </xf>
    <xf numFmtId="187" fontId="3" fillId="33" borderId="10" xfId="59" applyFont="1" applyFill="1" applyBorder="1" applyAlignment="1">
      <alignment horizontal="center"/>
    </xf>
    <xf numFmtId="187" fontId="3" fillId="33" borderId="10" xfId="59" applyFont="1" applyFill="1" applyBorder="1" applyAlignment="1">
      <alignment/>
    </xf>
    <xf numFmtId="171" fontId="1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187" fontId="1" fillId="34" borderId="10" xfId="59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187" fontId="1" fillId="33" borderId="10" xfId="59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96" fontId="1" fillId="0" borderId="10" xfId="59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187" fontId="1" fillId="0" borderId="10" xfId="59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/>
    </xf>
    <xf numFmtId="187" fontId="1" fillId="35" borderId="10" xfId="59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87" fontId="3" fillId="0" borderId="10" xfId="59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10" xfId="52" applyFont="1" applyFill="1" applyBorder="1" applyAlignment="1">
      <alignment wrapText="1"/>
      <protection/>
    </xf>
    <xf numFmtId="0" fontId="7" fillId="0" borderId="11" xfId="52" applyFont="1" applyFill="1" applyBorder="1" applyAlignment="1">
      <alignment wrapText="1"/>
      <protection/>
    </xf>
    <xf numFmtId="0" fontId="3" fillId="34" borderId="10" xfId="0" applyFont="1" applyFill="1" applyBorder="1" applyAlignment="1">
      <alignment/>
    </xf>
    <xf numFmtId="187" fontId="3" fillId="34" borderId="10" xfId="59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87" fontId="3" fillId="0" borderId="12" xfId="59" applyFont="1" applyFill="1" applyBorder="1" applyAlignment="1">
      <alignment horizontal="center"/>
    </xf>
    <xf numFmtId="0" fontId="1" fillId="0" borderId="0" xfId="0" applyFont="1" applyFill="1" applyAlignment="1">
      <alignment/>
    </xf>
    <xf numFmtId="171" fontId="3" fillId="0" borderId="10" xfId="59" applyNumberFormat="1" applyFont="1" applyFill="1" applyBorder="1" applyAlignment="1">
      <alignment horizontal="center"/>
    </xf>
    <xf numFmtId="187" fontId="3" fillId="36" borderId="10" xfId="59" applyFont="1" applyFill="1" applyBorder="1" applyAlignment="1">
      <alignment horizontal="center"/>
    </xf>
    <xf numFmtId="187" fontId="3" fillId="36" borderId="10" xfId="59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textRotation="90" wrapText="1"/>
    </xf>
    <xf numFmtId="187" fontId="1" fillId="0" borderId="10" xfId="59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view="pageBreakPreview" zoomScaleSheetLayoutView="100" zoomScalePageLayoutView="0" workbookViewId="0" topLeftCell="G1">
      <selection activeCell="V2" sqref="V2:Z2"/>
    </sheetView>
  </sheetViews>
  <sheetFormatPr defaultColWidth="9.140625" defaultRowHeight="12.75"/>
  <cols>
    <col min="1" max="1" width="4.57421875" style="1" customWidth="1"/>
    <col min="2" max="2" width="21.140625" style="1" customWidth="1"/>
    <col min="3" max="3" width="8.00390625" style="1" customWidth="1"/>
    <col min="4" max="4" width="10.00390625" style="1" customWidth="1"/>
    <col min="5" max="5" width="17.7109375" style="1" customWidth="1"/>
    <col min="6" max="6" width="10.7109375" style="1" customWidth="1"/>
    <col min="7" max="7" width="12.00390625" style="1" customWidth="1"/>
    <col min="8" max="9" width="9.140625" style="1" customWidth="1"/>
    <col min="10" max="10" width="10.8515625" style="1" customWidth="1"/>
    <col min="11" max="11" width="9.140625" style="1" customWidth="1"/>
    <col min="12" max="12" width="11.00390625" style="7" customWidth="1"/>
    <col min="13" max="13" width="11.7109375" style="1" customWidth="1"/>
    <col min="14" max="14" width="11.57421875" style="1" customWidth="1"/>
    <col min="15" max="15" width="10.140625" style="1" customWidth="1"/>
    <col min="16" max="16" width="9.140625" style="1" customWidth="1"/>
    <col min="17" max="17" width="11.7109375" style="1" customWidth="1"/>
    <col min="18" max="18" width="9.57421875" style="1" bestFit="1" customWidth="1"/>
    <col min="19" max="21" width="9.140625" style="1" customWidth="1"/>
    <col min="22" max="22" width="7.8515625" style="1" customWidth="1"/>
    <col min="23" max="16384" width="9.140625" style="1" customWidth="1"/>
  </cols>
  <sheetData>
    <row r="1" spans="22:26" ht="12.75">
      <c r="V1" s="57" t="s">
        <v>66</v>
      </c>
      <c r="W1" s="58"/>
      <c r="X1" s="58"/>
      <c r="Y1" s="58"/>
      <c r="Z1" s="58"/>
    </row>
    <row r="2" spans="22:26" ht="45.75" customHeight="1">
      <c r="V2" s="57" t="s">
        <v>65</v>
      </c>
      <c r="W2" s="58"/>
      <c r="X2" s="58"/>
      <c r="Y2" s="58"/>
      <c r="Z2" s="58"/>
    </row>
    <row r="4" spans="2:22" ht="18.75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6" spans="1:27" ht="12.75">
      <c r="A6" s="53" t="s">
        <v>24</v>
      </c>
      <c r="B6" s="52" t="s">
        <v>0</v>
      </c>
      <c r="C6" s="52" t="s">
        <v>1</v>
      </c>
      <c r="D6" s="52" t="s">
        <v>2</v>
      </c>
      <c r="E6" s="52" t="s">
        <v>3</v>
      </c>
      <c r="F6" s="52" t="s">
        <v>4</v>
      </c>
      <c r="G6" s="52"/>
      <c r="H6" s="52" t="s">
        <v>6</v>
      </c>
      <c r="I6" s="52"/>
      <c r="J6" s="52"/>
      <c r="K6" s="52"/>
      <c r="L6" s="56" t="s">
        <v>11</v>
      </c>
      <c r="M6" s="52" t="s">
        <v>12</v>
      </c>
      <c r="N6" s="52"/>
      <c r="O6" s="52" t="s">
        <v>15</v>
      </c>
      <c r="P6" s="52" t="s">
        <v>16</v>
      </c>
      <c r="Q6" s="52" t="s">
        <v>17</v>
      </c>
      <c r="R6" s="52" t="s">
        <v>18</v>
      </c>
      <c r="S6" s="52" t="s">
        <v>19</v>
      </c>
      <c r="T6" s="52" t="s">
        <v>20</v>
      </c>
      <c r="U6" s="52" t="s">
        <v>21</v>
      </c>
      <c r="V6" s="52" t="s">
        <v>22</v>
      </c>
      <c r="W6" s="53" t="s">
        <v>33</v>
      </c>
      <c r="X6" s="53"/>
      <c r="Y6" s="53"/>
      <c r="Z6" s="53"/>
      <c r="AA6" s="54" t="s">
        <v>36</v>
      </c>
    </row>
    <row r="7" spans="1:27" ht="147.75">
      <c r="A7" s="53"/>
      <c r="B7" s="52"/>
      <c r="C7" s="52"/>
      <c r="D7" s="52"/>
      <c r="E7" s="52"/>
      <c r="F7" s="3" t="s">
        <v>5</v>
      </c>
      <c r="G7" s="3" t="s">
        <v>26</v>
      </c>
      <c r="H7" s="3" t="s">
        <v>7</v>
      </c>
      <c r="I7" s="3" t="s">
        <v>8</v>
      </c>
      <c r="J7" s="3" t="s">
        <v>9</v>
      </c>
      <c r="K7" s="3" t="s">
        <v>10</v>
      </c>
      <c r="L7" s="56"/>
      <c r="M7" s="3" t="s">
        <v>13</v>
      </c>
      <c r="N7" s="3" t="s">
        <v>14</v>
      </c>
      <c r="O7" s="52"/>
      <c r="P7" s="52"/>
      <c r="Q7" s="52"/>
      <c r="R7" s="52"/>
      <c r="S7" s="52"/>
      <c r="T7" s="52"/>
      <c r="U7" s="52"/>
      <c r="V7" s="52"/>
      <c r="W7" s="11" t="s">
        <v>34</v>
      </c>
      <c r="X7" s="11" t="s">
        <v>40</v>
      </c>
      <c r="Y7" s="11" t="s">
        <v>35</v>
      </c>
      <c r="Z7" s="11" t="s">
        <v>42</v>
      </c>
      <c r="AA7" s="55"/>
    </row>
    <row r="8" spans="1:27" ht="12.75" customHeight="1">
      <c r="A8" s="4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  <c r="AA8" s="12">
        <v>27</v>
      </c>
    </row>
    <row r="9" spans="1:27" s="17" customFormat="1" ht="12.75">
      <c r="A9" s="13">
        <v>1</v>
      </c>
      <c r="B9" s="14" t="s">
        <v>27</v>
      </c>
      <c r="C9" s="13">
        <v>42</v>
      </c>
      <c r="D9" s="13">
        <v>1988</v>
      </c>
      <c r="E9" s="14" t="s">
        <v>25</v>
      </c>
      <c r="F9" s="13"/>
      <c r="G9" s="13">
        <v>935</v>
      </c>
      <c r="H9" s="13">
        <v>1</v>
      </c>
      <c r="I9" s="13" t="s">
        <v>23</v>
      </c>
      <c r="J9" s="13">
        <v>4</v>
      </c>
      <c r="K9" s="13">
        <v>12</v>
      </c>
      <c r="L9" s="16">
        <v>546.3</v>
      </c>
      <c r="M9" s="13">
        <v>546.3</v>
      </c>
      <c r="N9" s="13">
        <f>L9-M9</f>
        <v>0</v>
      </c>
      <c r="O9" s="13" t="s">
        <v>23</v>
      </c>
      <c r="P9" s="13" t="s">
        <v>23</v>
      </c>
      <c r="Q9" s="13">
        <v>281.2</v>
      </c>
      <c r="R9" s="13">
        <v>89.4</v>
      </c>
      <c r="S9" s="14"/>
      <c r="T9" s="14"/>
      <c r="U9" s="13" t="s">
        <v>23</v>
      </c>
      <c r="V9" s="13" t="s">
        <v>23</v>
      </c>
      <c r="W9" s="13" t="s">
        <v>37</v>
      </c>
      <c r="X9" s="13" t="s">
        <v>41</v>
      </c>
      <c r="Y9" s="13" t="s">
        <v>38</v>
      </c>
      <c r="Z9" s="13" t="s">
        <v>37</v>
      </c>
      <c r="AA9" s="13" t="s">
        <v>39</v>
      </c>
    </row>
    <row r="10" spans="1:27" s="17" customFormat="1" ht="16.5" customHeight="1" hidden="1">
      <c r="A10" s="13" t="e">
        <f>#REF!+1</f>
        <v>#REF!</v>
      </c>
      <c r="B10" s="14" t="s">
        <v>27</v>
      </c>
      <c r="C10" s="13">
        <v>17</v>
      </c>
      <c r="D10" s="13">
        <v>1984</v>
      </c>
      <c r="E10" s="14" t="s">
        <v>25</v>
      </c>
      <c r="F10" s="13"/>
      <c r="G10" s="13">
        <v>618.2</v>
      </c>
      <c r="H10" s="13">
        <v>1</v>
      </c>
      <c r="I10" s="13" t="s">
        <v>23</v>
      </c>
      <c r="J10" s="13">
        <v>3</v>
      </c>
      <c r="K10" s="13">
        <v>8</v>
      </c>
      <c r="L10" s="16">
        <v>348.5</v>
      </c>
      <c r="M10" s="13">
        <v>348.5</v>
      </c>
      <c r="N10" s="13">
        <f>L10-M10</f>
        <v>0</v>
      </c>
      <c r="O10" s="13" t="s">
        <v>23</v>
      </c>
      <c r="P10" s="13" t="s">
        <v>23</v>
      </c>
      <c r="Q10" s="13">
        <v>167.1</v>
      </c>
      <c r="R10" s="13">
        <v>80.6</v>
      </c>
      <c r="S10" s="14"/>
      <c r="T10" s="14"/>
      <c r="U10" s="13" t="s">
        <v>23</v>
      </c>
      <c r="V10" s="13" t="s">
        <v>23</v>
      </c>
      <c r="W10" s="13" t="s">
        <v>37</v>
      </c>
      <c r="X10" s="13" t="s">
        <v>41</v>
      </c>
      <c r="Y10" s="13" t="s">
        <v>38</v>
      </c>
      <c r="Z10" s="13" t="s">
        <v>37</v>
      </c>
      <c r="AA10" s="13" t="s">
        <v>43</v>
      </c>
    </row>
    <row r="11" spans="1:27" s="17" customFormat="1" ht="12.75">
      <c r="A11" s="13">
        <v>2</v>
      </c>
      <c r="B11" s="14" t="s">
        <v>27</v>
      </c>
      <c r="C11" s="13">
        <v>18</v>
      </c>
      <c r="D11" s="13">
        <v>1984</v>
      </c>
      <c r="E11" s="14" t="s">
        <v>25</v>
      </c>
      <c r="F11" s="13"/>
      <c r="G11" s="13">
        <v>487.6</v>
      </c>
      <c r="H11" s="13">
        <v>1</v>
      </c>
      <c r="I11" s="13" t="s">
        <v>23</v>
      </c>
      <c r="J11" s="13">
        <v>3</v>
      </c>
      <c r="K11" s="13">
        <v>8</v>
      </c>
      <c r="L11" s="16">
        <v>290.1</v>
      </c>
      <c r="M11" s="13">
        <v>290.1</v>
      </c>
      <c r="N11" s="13">
        <f>L11-M11</f>
        <v>0</v>
      </c>
      <c r="O11" s="13" t="s">
        <v>23</v>
      </c>
      <c r="P11" s="13" t="s">
        <v>23</v>
      </c>
      <c r="Q11" s="13">
        <v>162.9</v>
      </c>
      <c r="R11" s="13">
        <v>42.1</v>
      </c>
      <c r="S11" s="14"/>
      <c r="T11" s="14"/>
      <c r="U11" s="13" t="s">
        <v>23</v>
      </c>
      <c r="V11" s="13" t="s">
        <v>23</v>
      </c>
      <c r="W11" s="13" t="s">
        <v>37</v>
      </c>
      <c r="X11" s="13" t="s">
        <v>41</v>
      </c>
      <c r="Y11" s="13" t="s">
        <v>38</v>
      </c>
      <c r="Z11" s="13" t="s">
        <v>37</v>
      </c>
      <c r="AA11" s="13" t="s">
        <v>39</v>
      </c>
    </row>
    <row r="12" spans="1:27" s="17" customFormat="1" ht="12.75">
      <c r="A12" s="13">
        <v>3</v>
      </c>
      <c r="B12" s="14" t="s">
        <v>28</v>
      </c>
      <c r="C12" s="13">
        <v>6</v>
      </c>
      <c r="D12" s="13">
        <v>1986</v>
      </c>
      <c r="E12" s="14" t="s">
        <v>25</v>
      </c>
      <c r="F12" s="15"/>
      <c r="G12" s="13">
        <v>168.2</v>
      </c>
      <c r="H12" s="13">
        <v>1</v>
      </c>
      <c r="I12" s="13" t="s">
        <v>23</v>
      </c>
      <c r="J12" s="13">
        <v>3</v>
      </c>
      <c r="K12" s="13">
        <v>3</v>
      </c>
      <c r="L12" s="16">
        <v>126.5</v>
      </c>
      <c r="M12" s="13">
        <v>116.1</v>
      </c>
      <c r="N12" s="13">
        <f>L12-M12</f>
        <v>10.400000000000006</v>
      </c>
      <c r="O12" s="13" t="s">
        <v>23</v>
      </c>
      <c r="P12" s="13" t="s">
        <v>23</v>
      </c>
      <c r="Q12" s="13">
        <v>68.6</v>
      </c>
      <c r="R12" s="13">
        <v>0</v>
      </c>
      <c r="S12" s="13"/>
      <c r="T12" s="13"/>
      <c r="U12" s="13" t="s">
        <v>23</v>
      </c>
      <c r="V12" s="13" t="s">
        <v>23</v>
      </c>
      <c r="W12" s="13" t="s">
        <v>37</v>
      </c>
      <c r="X12" s="13" t="s">
        <v>41</v>
      </c>
      <c r="Y12" s="13" t="s">
        <v>38</v>
      </c>
      <c r="Z12" s="13" t="s">
        <v>37</v>
      </c>
      <c r="AA12" s="13" t="s">
        <v>39</v>
      </c>
    </row>
    <row r="13" spans="1:27" s="17" customFormat="1" ht="12.75">
      <c r="A13" s="13">
        <v>4</v>
      </c>
      <c r="B13" s="14" t="s">
        <v>29</v>
      </c>
      <c r="C13" s="13">
        <v>12</v>
      </c>
      <c r="D13" s="13">
        <v>1983</v>
      </c>
      <c r="E13" s="14" t="s">
        <v>25</v>
      </c>
      <c r="F13" s="15"/>
      <c r="G13" s="13">
        <v>491.4</v>
      </c>
      <c r="H13" s="13">
        <v>1</v>
      </c>
      <c r="I13" s="13" t="s">
        <v>23</v>
      </c>
      <c r="J13" s="13">
        <v>3</v>
      </c>
      <c r="K13" s="13">
        <v>9</v>
      </c>
      <c r="L13" s="16">
        <v>308.4</v>
      </c>
      <c r="M13" s="13">
        <v>308.4</v>
      </c>
      <c r="N13" s="13">
        <f aca="true" t="shared" si="0" ref="N13:N18">L13-M13</f>
        <v>0</v>
      </c>
      <c r="O13" s="13" t="s">
        <v>23</v>
      </c>
      <c r="P13" s="13" t="s">
        <v>23</v>
      </c>
      <c r="Q13" s="13">
        <v>184.5</v>
      </c>
      <c r="R13" s="13">
        <v>22</v>
      </c>
      <c r="S13" s="13"/>
      <c r="T13" s="13"/>
      <c r="U13" s="13" t="s">
        <v>23</v>
      </c>
      <c r="V13" s="13" t="s">
        <v>23</v>
      </c>
      <c r="W13" s="13" t="s">
        <v>37</v>
      </c>
      <c r="X13" s="13" t="s">
        <v>41</v>
      </c>
      <c r="Y13" s="13" t="s">
        <v>38</v>
      </c>
      <c r="Z13" s="13" t="s">
        <v>37</v>
      </c>
      <c r="AA13" s="13" t="s">
        <v>39</v>
      </c>
    </row>
    <row r="14" spans="1:27" s="17" customFormat="1" ht="12.75">
      <c r="A14" s="13">
        <v>5</v>
      </c>
      <c r="B14" s="14" t="s">
        <v>29</v>
      </c>
      <c r="C14" s="13" t="s">
        <v>30</v>
      </c>
      <c r="D14" s="13">
        <v>1983</v>
      </c>
      <c r="E14" s="14" t="s">
        <v>25</v>
      </c>
      <c r="F14" s="15"/>
      <c r="G14" s="13">
        <v>806.06</v>
      </c>
      <c r="H14" s="13">
        <v>1</v>
      </c>
      <c r="I14" s="13" t="s">
        <v>23</v>
      </c>
      <c r="J14" s="13">
        <v>3</v>
      </c>
      <c r="K14" s="13">
        <v>11</v>
      </c>
      <c r="L14" s="16">
        <v>508</v>
      </c>
      <c r="M14" s="13">
        <v>497.7</v>
      </c>
      <c r="N14" s="13">
        <f t="shared" si="0"/>
        <v>10.300000000000011</v>
      </c>
      <c r="O14" s="13" t="s">
        <v>23</v>
      </c>
      <c r="P14" s="13" t="s">
        <v>23</v>
      </c>
      <c r="Q14" s="13">
        <v>247.8</v>
      </c>
      <c r="R14" s="13">
        <v>57.1</v>
      </c>
      <c r="S14" s="13"/>
      <c r="T14" s="13"/>
      <c r="U14" s="13" t="s">
        <v>23</v>
      </c>
      <c r="V14" s="13" t="s">
        <v>23</v>
      </c>
      <c r="W14" s="13" t="s">
        <v>37</v>
      </c>
      <c r="X14" s="13" t="s">
        <v>41</v>
      </c>
      <c r="Y14" s="13" t="s">
        <v>38</v>
      </c>
      <c r="Z14" s="13" t="s">
        <v>37</v>
      </c>
      <c r="AA14" s="13" t="s">
        <v>39</v>
      </c>
    </row>
    <row r="15" spans="1:27" s="17" customFormat="1" ht="12.75">
      <c r="A15" s="13">
        <v>6</v>
      </c>
      <c r="B15" s="14" t="s">
        <v>29</v>
      </c>
      <c r="C15" s="13" t="s">
        <v>31</v>
      </c>
      <c r="D15" s="13">
        <v>1983</v>
      </c>
      <c r="E15" s="14" t="s">
        <v>25</v>
      </c>
      <c r="F15" s="15"/>
      <c r="G15" s="13">
        <v>748.8</v>
      </c>
      <c r="H15" s="13">
        <v>1</v>
      </c>
      <c r="I15" s="13" t="s">
        <v>23</v>
      </c>
      <c r="J15" s="13">
        <v>5</v>
      </c>
      <c r="K15" s="13">
        <v>8</v>
      </c>
      <c r="L15" s="16">
        <v>480.9</v>
      </c>
      <c r="M15" s="13">
        <v>480.9</v>
      </c>
      <c r="N15" s="13">
        <f t="shared" si="0"/>
        <v>0</v>
      </c>
      <c r="O15" s="13" t="s">
        <v>23</v>
      </c>
      <c r="P15" s="13" t="s">
        <v>23</v>
      </c>
      <c r="Q15" s="13">
        <v>250.6</v>
      </c>
      <c r="R15" s="13">
        <v>32.2</v>
      </c>
      <c r="S15" s="13"/>
      <c r="T15" s="13"/>
      <c r="U15" s="13" t="s">
        <v>23</v>
      </c>
      <c r="V15" s="13" t="s">
        <v>23</v>
      </c>
      <c r="W15" s="13" t="s">
        <v>37</v>
      </c>
      <c r="X15" s="13" t="s">
        <v>41</v>
      </c>
      <c r="Y15" s="13" t="s">
        <v>38</v>
      </c>
      <c r="Z15" s="13" t="s">
        <v>37</v>
      </c>
      <c r="AA15" s="13" t="s">
        <v>39</v>
      </c>
    </row>
    <row r="16" spans="1:27" s="17" customFormat="1" ht="12.75">
      <c r="A16" s="13">
        <v>7</v>
      </c>
      <c r="B16" s="14" t="s">
        <v>29</v>
      </c>
      <c r="C16" s="13">
        <v>14</v>
      </c>
      <c r="D16" s="13">
        <v>1989</v>
      </c>
      <c r="E16" s="14" t="s">
        <v>25</v>
      </c>
      <c r="F16" s="13"/>
      <c r="G16" s="15">
        <v>934.804</v>
      </c>
      <c r="H16" s="13">
        <v>1</v>
      </c>
      <c r="I16" s="13" t="s">
        <v>23</v>
      </c>
      <c r="J16" s="13">
        <v>4</v>
      </c>
      <c r="K16" s="13">
        <v>13</v>
      </c>
      <c r="L16" s="16">
        <v>577.2</v>
      </c>
      <c r="M16" s="13">
        <v>577.2</v>
      </c>
      <c r="N16" s="13">
        <f t="shared" si="0"/>
        <v>0</v>
      </c>
      <c r="O16" s="13" t="s">
        <v>23</v>
      </c>
      <c r="P16" s="13" t="s">
        <v>23</v>
      </c>
      <c r="Q16" s="13">
        <v>293.3</v>
      </c>
      <c r="R16" s="13">
        <v>73</v>
      </c>
      <c r="S16" s="13"/>
      <c r="T16" s="13"/>
      <c r="U16" s="13" t="s">
        <v>23</v>
      </c>
      <c r="V16" s="13" t="s">
        <v>23</v>
      </c>
      <c r="W16" s="13" t="s">
        <v>37</v>
      </c>
      <c r="X16" s="13" t="s">
        <v>41</v>
      </c>
      <c r="Y16" s="13" t="s">
        <v>38</v>
      </c>
      <c r="Z16" s="13" t="s">
        <v>37</v>
      </c>
      <c r="AA16" s="13" t="s">
        <v>39</v>
      </c>
    </row>
    <row r="17" spans="1:27" s="17" customFormat="1" ht="12.75">
      <c r="A17" s="13">
        <v>8</v>
      </c>
      <c r="B17" s="14" t="s">
        <v>29</v>
      </c>
      <c r="C17" s="13">
        <v>16</v>
      </c>
      <c r="D17" s="13">
        <v>1991</v>
      </c>
      <c r="E17" s="14" t="s">
        <v>25</v>
      </c>
      <c r="F17" s="13"/>
      <c r="G17" s="13">
        <v>528.53</v>
      </c>
      <c r="H17" s="13">
        <v>2</v>
      </c>
      <c r="I17" s="13" t="s">
        <v>23</v>
      </c>
      <c r="J17" s="13">
        <v>2</v>
      </c>
      <c r="K17" s="13">
        <v>12</v>
      </c>
      <c r="L17" s="16">
        <v>654.8</v>
      </c>
      <c r="M17" s="13">
        <v>654.8</v>
      </c>
      <c r="N17" s="13">
        <f t="shared" si="0"/>
        <v>0</v>
      </c>
      <c r="O17" s="13" t="s">
        <v>23</v>
      </c>
      <c r="P17" s="13" t="s">
        <v>23</v>
      </c>
      <c r="Q17" s="13">
        <v>372</v>
      </c>
      <c r="R17" s="13">
        <v>129.6</v>
      </c>
      <c r="S17" s="13"/>
      <c r="T17" s="13"/>
      <c r="U17" s="13" t="s">
        <v>23</v>
      </c>
      <c r="V17" s="13" t="s">
        <v>23</v>
      </c>
      <c r="W17" s="13" t="s">
        <v>37</v>
      </c>
      <c r="X17" s="13" t="s">
        <v>41</v>
      </c>
      <c r="Y17" s="13" t="s">
        <v>38</v>
      </c>
      <c r="Z17" s="13" t="s">
        <v>37</v>
      </c>
      <c r="AA17" s="13" t="s">
        <v>39</v>
      </c>
    </row>
    <row r="18" spans="1:27" s="17" customFormat="1" ht="12.75">
      <c r="A18" s="13">
        <v>9</v>
      </c>
      <c r="B18" s="14" t="s">
        <v>29</v>
      </c>
      <c r="C18" s="13">
        <v>17</v>
      </c>
      <c r="D18" s="13">
        <v>1997</v>
      </c>
      <c r="E18" s="14" t="s">
        <v>25</v>
      </c>
      <c r="F18" s="15"/>
      <c r="G18" s="13">
        <v>634.92</v>
      </c>
      <c r="H18" s="13">
        <v>2</v>
      </c>
      <c r="I18" s="13" t="s">
        <v>23</v>
      </c>
      <c r="J18" s="13">
        <v>2</v>
      </c>
      <c r="K18" s="13">
        <v>12</v>
      </c>
      <c r="L18" s="16">
        <v>830.4</v>
      </c>
      <c r="M18" s="13">
        <v>830.4</v>
      </c>
      <c r="N18" s="13">
        <f t="shared" si="0"/>
        <v>0</v>
      </c>
      <c r="O18" s="13" t="s">
        <v>23</v>
      </c>
      <c r="P18" s="13" t="s">
        <v>23</v>
      </c>
      <c r="Q18" s="13">
        <v>431.1</v>
      </c>
      <c r="R18" s="13">
        <v>96.5</v>
      </c>
      <c r="S18" s="13"/>
      <c r="T18" s="13"/>
      <c r="U18" s="13" t="s">
        <v>23</v>
      </c>
      <c r="V18" s="13" t="s">
        <v>23</v>
      </c>
      <c r="W18" s="13" t="s">
        <v>37</v>
      </c>
      <c r="X18" s="13" t="s">
        <v>41</v>
      </c>
      <c r="Y18" s="13" t="s">
        <v>38</v>
      </c>
      <c r="Z18" s="13" t="s">
        <v>37</v>
      </c>
      <c r="AA18" s="13" t="s">
        <v>39</v>
      </c>
    </row>
    <row r="19" spans="1:27" s="17" customFormat="1" ht="12.75">
      <c r="A19" s="13">
        <v>10</v>
      </c>
      <c r="B19" s="14" t="s">
        <v>32</v>
      </c>
      <c r="C19" s="13">
        <v>5</v>
      </c>
      <c r="D19" s="13">
        <v>2006</v>
      </c>
      <c r="E19" s="14" t="s">
        <v>25</v>
      </c>
      <c r="F19" s="13"/>
      <c r="G19" s="13">
        <v>457.86</v>
      </c>
      <c r="H19" s="13">
        <v>1</v>
      </c>
      <c r="I19" s="13" t="s">
        <v>23</v>
      </c>
      <c r="J19" s="13">
        <v>2</v>
      </c>
      <c r="K19" s="13">
        <v>6</v>
      </c>
      <c r="L19" s="16">
        <v>316.7</v>
      </c>
      <c r="M19" s="13">
        <v>316.7</v>
      </c>
      <c r="N19" s="13">
        <f>L19-M19</f>
        <v>0</v>
      </c>
      <c r="O19" s="13" t="s">
        <v>23</v>
      </c>
      <c r="P19" s="13" t="s">
        <v>23</v>
      </c>
      <c r="Q19" s="13">
        <v>189.4</v>
      </c>
      <c r="R19" s="13">
        <v>25.1</v>
      </c>
      <c r="S19" s="14"/>
      <c r="T19" s="14"/>
      <c r="U19" s="13" t="s">
        <v>23</v>
      </c>
      <c r="V19" s="13" t="s">
        <v>23</v>
      </c>
      <c r="W19" s="13" t="s">
        <v>37</v>
      </c>
      <c r="X19" s="13" t="s">
        <v>41</v>
      </c>
      <c r="Y19" s="13" t="s">
        <v>38</v>
      </c>
      <c r="Z19" s="13" t="s">
        <v>37</v>
      </c>
      <c r="AA19" s="13" t="s">
        <v>39</v>
      </c>
    </row>
    <row r="20" spans="1:27" s="17" customFormat="1" ht="12.75">
      <c r="A20" s="13">
        <v>11</v>
      </c>
      <c r="B20" s="14" t="s">
        <v>32</v>
      </c>
      <c r="C20" s="13">
        <v>36</v>
      </c>
      <c r="D20" s="13">
        <v>1986</v>
      </c>
      <c r="E20" s="14" t="s">
        <v>25</v>
      </c>
      <c r="F20" s="13"/>
      <c r="G20" s="13">
        <v>275.6</v>
      </c>
      <c r="H20" s="13">
        <v>2</v>
      </c>
      <c r="I20" s="13" t="s">
        <v>23</v>
      </c>
      <c r="J20" s="13">
        <v>1</v>
      </c>
      <c r="K20" s="13">
        <v>6</v>
      </c>
      <c r="L20" s="16">
        <v>328.6</v>
      </c>
      <c r="M20" s="13">
        <v>328.6</v>
      </c>
      <c r="N20" s="13">
        <f>L20-M20</f>
        <v>0</v>
      </c>
      <c r="O20" s="13" t="s">
        <v>23</v>
      </c>
      <c r="P20" s="13" t="s">
        <v>23</v>
      </c>
      <c r="Q20" s="13">
        <v>197.7</v>
      </c>
      <c r="R20" s="13">
        <v>41.8</v>
      </c>
      <c r="S20" s="14"/>
      <c r="T20" s="14"/>
      <c r="U20" s="13" t="s">
        <v>23</v>
      </c>
      <c r="V20" s="13" t="s">
        <v>23</v>
      </c>
      <c r="W20" s="13" t="s">
        <v>37</v>
      </c>
      <c r="X20" s="13" t="s">
        <v>41</v>
      </c>
      <c r="Y20" s="13" t="s">
        <v>38</v>
      </c>
      <c r="Z20" s="13" t="s">
        <v>37</v>
      </c>
      <c r="AA20" s="13" t="s">
        <v>39</v>
      </c>
    </row>
    <row r="21" spans="1:27" s="17" customFormat="1" ht="12.75">
      <c r="A21" s="2"/>
      <c r="B21" s="5" t="s">
        <v>44</v>
      </c>
      <c r="C21" s="4"/>
      <c r="D21" s="4"/>
      <c r="E21" s="4"/>
      <c r="F21" s="8"/>
      <c r="G21" s="9">
        <f>G9+G11+G12+G13+G14+G15+G16+G17+G18+G20</f>
        <v>6010.914</v>
      </c>
      <c r="H21" s="2"/>
      <c r="I21" s="2"/>
      <c r="J21" s="8">
        <f>SUM(J9:J20)</f>
        <v>35</v>
      </c>
      <c r="K21" s="8">
        <f>SUM(K9:K20)</f>
        <v>108</v>
      </c>
      <c r="L21" s="8">
        <f>SUM(L9:L20)</f>
        <v>5316.400000000001</v>
      </c>
      <c r="M21" s="8">
        <f>SUM(M9:M20)</f>
        <v>5295.7</v>
      </c>
      <c r="N21" s="8">
        <f>SUM(N9:N20)</f>
        <v>20.700000000000017</v>
      </c>
      <c r="O21" s="8"/>
      <c r="P21" s="8"/>
      <c r="Q21" s="8">
        <f>SUM(Q9:Q20)</f>
        <v>2846.2</v>
      </c>
      <c r="R21" s="8">
        <f>SUM(R9:R20)</f>
        <v>689.4</v>
      </c>
      <c r="S21" s="4"/>
      <c r="T21" s="4"/>
      <c r="U21" s="2"/>
      <c r="V21" s="2"/>
      <c r="W21" s="4"/>
      <c r="X21" s="4"/>
      <c r="Y21" s="4"/>
      <c r="Z21" s="4"/>
      <c r="AA21" s="4"/>
    </row>
    <row r="22" spans="1:27" s="17" customFormat="1" ht="12.75">
      <c r="A22" s="13">
        <v>1</v>
      </c>
      <c r="B22" s="14" t="s">
        <v>28</v>
      </c>
      <c r="C22" s="13">
        <v>8</v>
      </c>
      <c r="D22" s="13">
        <v>1986</v>
      </c>
      <c r="E22" s="14" t="s">
        <v>25</v>
      </c>
      <c r="G22" s="15">
        <v>398.5</v>
      </c>
      <c r="H22" s="13">
        <v>1</v>
      </c>
      <c r="I22" s="13" t="s">
        <v>23</v>
      </c>
      <c r="J22" s="13">
        <v>4</v>
      </c>
      <c r="K22" s="13">
        <v>4</v>
      </c>
      <c r="L22" s="16">
        <v>297.7</v>
      </c>
      <c r="M22" s="13">
        <v>292.5</v>
      </c>
      <c r="N22" s="13">
        <f aca="true" t="shared" si="1" ref="N22:N29">L22-M22</f>
        <v>5.199999999999989</v>
      </c>
      <c r="O22" s="13" t="s">
        <v>23</v>
      </c>
      <c r="P22" s="13" t="s">
        <v>23</v>
      </c>
      <c r="Q22" s="13">
        <v>159.1</v>
      </c>
      <c r="R22" s="13">
        <v>0</v>
      </c>
      <c r="S22" s="13"/>
      <c r="T22" s="13"/>
      <c r="U22" s="13" t="s">
        <v>23</v>
      </c>
      <c r="V22" s="13" t="s">
        <v>23</v>
      </c>
      <c r="W22" s="13" t="s">
        <v>37</v>
      </c>
      <c r="X22" s="13" t="s">
        <v>41</v>
      </c>
      <c r="Y22" s="13" t="s">
        <v>38</v>
      </c>
      <c r="Z22" s="13" t="s">
        <v>37</v>
      </c>
      <c r="AA22" s="13" t="s">
        <v>39</v>
      </c>
    </row>
    <row r="23" spans="1:27" s="17" customFormat="1" ht="12.75">
      <c r="A23" s="13">
        <v>2</v>
      </c>
      <c r="B23" s="14" t="s">
        <v>45</v>
      </c>
      <c r="C23" s="13">
        <v>11</v>
      </c>
      <c r="D23" s="13">
        <v>1986</v>
      </c>
      <c r="E23" s="14" t="s">
        <v>25</v>
      </c>
      <c r="F23" s="15"/>
      <c r="G23" s="13">
        <v>175.4</v>
      </c>
      <c r="H23" s="13">
        <v>1</v>
      </c>
      <c r="I23" s="13" t="s">
        <v>23</v>
      </c>
      <c r="J23" s="13">
        <v>2</v>
      </c>
      <c r="K23" s="13">
        <v>2</v>
      </c>
      <c r="L23" s="16">
        <v>136.7</v>
      </c>
      <c r="M23" s="13">
        <v>136.7</v>
      </c>
      <c r="N23" s="13">
        <f t="shared" si="1"/>
        <v>0</v>
      </c>
      <c r="O23" s="13" t="s">
        <v>23</v>
      </c>
      <c r="P23" s="13" t="s">
        <v>23</v>
      </c>
      <c r="Q23" s="13">
        <v>89.9</v>
      </c>
      <c r="R23" s="13">
        <v>0</v>
      </c>
      <c r="S23" s="13"/>
      <c r="T23" s="13"/>
      <c r="U23" s="13" t="s">
        <v>23</v>
      </c>
      <c r="V23" s="13" t="s">
        <v>23</v>
      </c>
      <c r="W23" s="13" t="s">
        <v>37</v>
      </c>
      <c r="X23" s="13" t="s">
        <v>41</v>
      </c>
      <c r="Y23" s="13" t="s">
        <v>38</v>
      </c>
      <c r="Z23" s="13" t="s">
        <v>37</v>
      </c>
      <c r="AA23" s="13" t="s">
        <v>39</v>
      </c>
    </row>
    <row r="24" spans="1:27" s="17" customFormat="1" ht="12.75">
      <c r="A24" s="13">
        <v>3</v>
      </c>
      <c r="B24" s="14" t="s">
        <v>29</v>
      </c>
      <c r="C24" s="13">
        <v>3</v>
      </c>
      <c r="D24" s="13">
        <v>1984</v>
      </c>
      <c r="E24" s="14" t="s">
        <v>25</v>
      </c>
      <c r="F24" s="15"/>
      <c r="G24" s="13">
        <v>313.8</v>
      </c>
      <c r="H24" s="13">
        <v>1</v>
      </c>
      <c r="I24" s="13" t="s">
        <v>23</v>
      </c>
      <c r="J24" s="13">
        <v>0</v>
      </c>
      <c r="K24" s="13">
        <v>4</v>
      </c>
      <c r="L24" s="16">
        <v>233.1</v>
      </c>
      <c r="M24" s="13">
        <v>233.1</v>
      </c>
      <c r="N24" s="13">
        <f t="shared" si="1"/>
        <v>0</v>
      </c>
      <c r="O24" s="13" t="s">
        <v>23</v>
      </c>
      <c r="P24" s="13" t="s">
        <v>23</v>
      </c>
      <c r="Q24" s="13">
        <v>129.4</v>
      </c>
      <c r="R24" s="13">
        <v>0</v>
      </c>
      <c r="S24" s="13"/>
      <c r="T24" s="13"/>
      <c r="U24" s="13" t="s">
        <v>23</v>
      </c>
      <c r="V24" s="13" t="s">
        <v>23</v>
      </c>
      <c r="W24" s="13" t="s">
        <v>37</v>
      </c>
      <c r="X24" s="13" t="s">
        <v>41</v>
      </c>
      <c r="Y24" s="13" t="s">
        <v>38</v>
      </c>
      <c r="Z24" s="13" t="s">
        <v>37</v>
      </c>
      <c r="AA24" s="13" t="s">
        <v>39</v>
      </c>
    </row>
    <row r="25" spans="1:27" s="17" customFormat="1" ht="12.75">
      <c r="A25" s="13">
        <v>4</v>
      </c>
      <c r="B25" s="14" t="s">
        <v>29</v>
      </c>
      <c r="C25" s="13" t="s">
        <v>46</v>
      </c>
      <c r="D25" s="13">
        <v>1983</v>
      </c>
      <c r="E25" s="14" t="s">
        <v>25</v>
      </c>
      <c r="F25" s="13">
        <v>128</v>
      </c>
      <c r="G25" s="15">
        <f>L25*1.25</f>
        <v>118.75</v>
      </c>
      <c r="H25" s="13">
        <v>1</v>
      </c>
      <c r="I25" s="13" t="s">
        <v>23</v>
      </c>
      <c r="J25" s="13">
        <v>0</v>
      </c>
      <c r="K25" s="13">
        <v>2</v>
      </c>
      <c r="L25" s="16">
        <v>95</v>
      </c>
      <c r="M25" s="13">
        <v>95</v>
      </c>
      <c r="N25" s="13">
        <f t="shared" si="1"/>
        <v>0</v>
      </c>
      <c r="O25" s="13" t="s">
        <v>23</v>
      </c>
      <c r="P25" s="13" t="s">
        <v>23</v>
      </c>
      <c r="Q25" s="13">
        <v>53.8</v>
      </c>
      <c r="R25" s="13">
        <v>0</v>
      </c>
      <c r="S25" s="13"/>
      <c r="T25" s="13"/>
      <c r="U25" s="13" t="s">
        <v>23</v>
      </c>
      <c r="V25" s="13" t="s">
        <v>23</v>
      </c>
      <c r="W25" s="13" t="s">
        <v>37</v>
      </c>
      <c r="X25" s="13" t="s">
        <v>41</v>
      </c>
      <c r="Y25" s="13" t="s">
        <v>38</v>
      </c>
      <c r="Z25" s="13" t="s">
        <v>37</v>
      </c>
      <c r="AA25" s="13" t="s">
        <v>39</v>
      </c>
    </row>
    <row r="26" spans="1:27" s="17" customFormat="1" ht="12.75">
      <c r="A26" s="13">
        <v>5</v>
      </c>
      <c r="B26" s="14" t="s">
        <v>47</v>
      </c>
      <c r="C26" s="13">
        <v>2</v>
      </c>
      <c r="D26" s="13">
        <v>1984</v>
      </c>
      <c r="E26" s="14" t="s">
        <v>25</v>
      </c>
      <c r="F26" s="13"/>
      <c r="G26" s="13">
        <v>330.9</v>
      </c>
      <c r="H26" s="13">
        <v>1</v>
      </c>
      <c r="I26" s="13" t="s">
        <v>23</v>
      </c>
      <c r="J26" s="13">
        <v>0</v>
      </c>
      <c r="K26" s="13">
        <v>5</v>
      </c>
      <c r="L26" s="16">
        <v>332</v>
      </c>
      <c r="M26" s="13">
        <v>332</v>
      </c>
      <c r="N26" s="13">
        <f t="shared" si="1"/>
        <v>0</v>
      </c>
      <c r="O26" s="13" t="s">
        <v>23</v>
      </c>
      <c r="P26" s="13" t="s">
        <v>23</v>
      </c>
      <c r="Q26" s="13">
        <v>179.9</v>
      </c>
      <c r="R26" s="13">
        <v>0</v>
      </c>
      <c r="S26" s="14"/>
      <c r="T26" s="14"/>
      <c r="U26" s="13" t="s">
        <v>23</v>
      </c>
      <c r="V26" s="13" t="s">
        <v>23</v>
      </c>
      <c r="W26" s="13" t="s">
        <v>37</v>
      </c>
      <c r="X26" s="13" t="s">
        <v>41</v>
      </c>
      <c r="Y26" s="13" t="s">
        <v>38</v>
      </c>
      <c r="Z26" s="13" t="s">
        <v>37</v>
      </c>
      <c r="AA26" s="13" t="s">
        <v>39</v>
      </c>
    </row>
    <row r="27" spans="1:27" s="17" customFormat="1" ht="12.75">
      <c r="A27" s="13">
        <v>6</v>
      </c>
      <c r="B27" s="14" t="s">
        <v>47</v>
      </c>
      <c r="C27" s="13">
        <v>3</v>
      </c>
      <c r="D27" s="13">
        <v>1984</v>
      </c>
      <c r="E27" s="14" t="s">
        <v>25</v>
      </c>
      <c r="F27" s="13">
        <v>150.3</v>
      </c>
      <c r="G27" s="13"/>
      <c r="H27" s="13">
        <v>1</v>
      </c>
      <c r="I27" s="13" t="s">
        <v>23</v>
      </c>
      <c r="J27" s="13">
        <v>0</v>
      </c>
      <c r="K27" s="13">
        <v>3</v>
      </c>
      <c r="L27" s="16">
        <v>156.4</v>
      </c>
      <c r="M27" s="13">
        <v>156.4</v>
      </c>
      <c r="N27" s="13">
        <f t="shared" si="1"/>
        <v>0</v>
      </c>
      <c r="O27" s="13" t="s">
        <v>23</v>
      </c>
      <c r="P27" s="13" t="s">
        <v>23</v>
      </c>
      <c r="Q27" s="13">
        <v>84.7</v>
      </c>
      <c r="R27" s="13">
        <v>0</v>
      </c>
      <c r="S27" s="14"/>
      <c r="T27" s="14"/>
      <c r="U27" s="13" t="s">
        <v>23</v>
      </c>
      <c r="V27" s="13" t="s">
        <v>23</v>
      </c>
      <c r="W27" s="13" t="s">
        <v>37</v>
      </c>
      <c r="X27" s="13" t="s">
        <v>41</v>
      </c>
      <c r="Y27" s="13" t="s">
        <v>38</v>
      </c>
      <c r="Z27" s="13" t="s">
        <v>37</v>
      </c>
      <c r="AA27" s="13" t="s">
        <v>39</v>
      </c>
    </row>
    <row r="28" spans="1:27" s="17" customFormat="1" ht="12.75">
      <c r="A28" s="13">
        <v>7</v>
      </c>
      <c r="B28" s="14" t="s">
        <v>32</v>
      </c>
      <c r="C28" s="13">
        <v>2</v>
      </c>
      <c r="D28" s="13">
        <v>1982</v>
      </c>
      <c r="E28" s="14" t="s">
        <v>25</v>
      </c>
      <c r="F28" s="13"/>
      <c r="G28" s="13">
        <v>355.8</v>
      </c>
      <c r="H28" s="13">
        <v>1</v>
      </c>
      <c r="I28" s="13" t="s">
        <v>23</v>
      </c>
      <c r="J28" s="13">
        <v>1</v>
      </c>
      <c r="K28" s="13">
        <v>4</v>
      </c>
      <c r="L28" s="16">
        <v>240.6</v>
      </c>
      <c r="M28" s="13">
        <v>240.6</v>
      </c>
      <c r="N28" s="13">
        <f t="shared" si="1"/>
        <v>0</v>
      </c>
      <c r="O28" s="13" t="s">
        <v>23</v>
      </c>
      <c r="P28" s="13" t="s">
        <v>23</v>
      </c>
      <c r="Q28" s="13">
        <v>142.5</v>
      </c>
      <c r="R28" s="13">
        <v>5.7</v>
      </c>
      <c r="S28" s="14"/>
      <c r="T28" s="14"/>
      <c r="U28" s="13" t="s">
        <v>23</v>
      </c>
      <c r="V28" s="13" t="s">
        <v>23</v>
      </c>
      <c r="W28" s="13" t="s">
        <v>37</v>
      </c>
      <c r="X28" s="13" t="s">
        <v>41</v>
      </c>
      <c r="Y28" s="13" t="s">
        <v>38</v>
      </c>
      <c r="Z28" s="13" t="s">
        <v>37</v>
      </c>
      <c r="AA28" s="13" t="s">
        <v>39</v>
      </c>
    </row>
    <row r="29" spans="1:27" s="17" customFormat="1" ht="12.75">
      <c r="A29" s="13">
        <v>8</v>
      </c>
      <c r="B29" s="14" t="s">
        <v>32</v>
      </c>
      <c r="C29" s="13" t="s">
        <v>48</v>
      </c>
      <c r="D29" s="13">
        <v>1997</v>
      </c>
      <c r="E29" s="14" t="s">
        <v>25</v>
      </c>
      <c r="F29" s="13"/>
      <c r="G29" s="13">
        <v>255.8</v>
      </c>
      <c r="H29" s="13">
        <v>1</v>
      </c>
      <c r="I29" s="13" t="s">
        <v>23</v>
      </c>
      <c r="J29" s="13">
        <v>0</v>
      </c>
      <c r="K29" s="13">
        <v>2</v>
      </c>
      <c r="L29" s="16">
        <v>173.4</v>
      </c>
      <c r="M29" s="13">
        <v>173.4</v>
      </c>
      <c r="N29" s="13">
        <f t="shared" si="1"/>
        <v>0</v>
      </c>
      <c r="O29" s="13" t="s">
        <v>23</v>
      </c>
      <c r="P29" s="13" t="s">
        <v>23</v>
      </c>
      <c r="Q29" s="13">
        <v>80.7</v>
      </c>
      <c r="R29" s="13">
        <v>0</v>
      </c>
      <c r="S29" s="14"/>
      <c r="T29" s="14"/>
      <c r="U29" s="13" t="s">
        <v>23</v>
      </c>
      <c r="V29" s="13" t="s">
        <v>23</v>
      </c>
      <c r="W29" s="13" t="s">
        <v>37</v>
      </c>
      <c r="X29" s="13" t="s">
        <v>41</v>
      </c>
      <c r="Y29" s="13" t="s">
        <v>38</v>
      </c>
      <c r="Z29" s="13" t="s">
        <v>37</v>
      </c>
      <c r="AA29" s="13" t="s">
        <v>39</v>
      </c>
    </row>
    <row r="30" spans="1:27" s="17" customFormat="1" ht="12.75">
      <c r="A30" s="13">
        <v>9</v>
      </c>
      <c r="B30" s="19" t="s">
        <v>49</v>
      </c>
      <c r="C30" s="13">
        <v>7</v>
      </c>
      <c r="D30" s="13">
        <v>1982</v>
      </c>
      <c r="E30" s="19" t="s">
        <v>50</v>
      </c>
      <c r="F30" s="13"/>
      <c r="G30" s="13">
        <v>145.5</v>
      </c>
      <c r="H30" s="13">
        <v>1</v>
      </c>
      <c r="I30" s="13" t="s">
        <v>23</v>
      </c>
      <c r="J30" s="13">
        <v>2</v>
      </c>
      <c r="K30" s="13">
        <v>2</v>
      </c>
      <c r="L30" s="18">
        <v>111.9</v>
      </c>
      <c r="M30" s="13">
        <v>111.9</v>
      </c>
      <c r="N30" s="13">
        <v>0</v>
      </c>
      <c r="O30" s="13" t="s">
        <v>23</v>
      </c>
      <c r="P30" s="13" t="s">
        <v>23</v>
      </c>
      <c r="Q30" s="13">
        <v>54</v>
      </c>
      <c r="R30" s="13">
        <v>0</v>
      </c>
      <c r="S30" s="13">
        <v>0</v>
      </c>
      <c r="T30" s="13">
        <v>0</v>
      </c>
      <c r="U30" s="13" t="s">
        <v>23</v>
      </c>
      <c r="V30" s="13" t="s">
        <v>23</v>
      </c>
      <c r="W30" s="13" t="s">
        <v>37</v>
      </c>
      <c r="X30" s="13" t="s">
        <v>41</v>
      </c>
      <c r="Y30" s="13" t="s">
        <v>38</v>
      </c>
      <c r="Z30" s="13" t="s">
        <v>37</v>
      </c>
      <c r="AA30" s="13"/>
    </row>
    <row r="31" spans="1:27" s="17" customFormat="1" ht="12.75">
      <c r="A31" s="2"/>
      <c r="B31" s="5" t="s">
        <v>51</v>
      </c>
      <c r="C31" s="4"/>
      <c r="D31" s="4"/>
      <c r="E31" s="4"/>
      <c r="F31" s="8"/>
      <c r="G31" s="9">
        <f>G22+G24+G25+G28+G29</f>
        <v>1442.6499999999999</v>
      </c>
      <c r="H31" s="2"/>
      <c r="I31" s="2"/>
      <c r="J31" s="8">
        <f>SUM(J22:J30)</f>
        <v>9</v>
      </c>
      <c r="K31" s="8">
        <f>SUM(K22:K30)</f>
        <v>28</v>
      </c>
      <c r="L31" s="8">
        <f>SUM(L22:L30)</f>
        <v>1776.8000000000002</v>
      </c>
      <c r="M31" s="8">
        <f>SUM(M22:M30)</f>
        <v>1771.6000000000001</v>
      </c>
      <c r="N31" s="8">
        <f>SUM(N22:N30)</f>
        <v>5.199999999999989</v>
      </c>
      <c r="O31" s="8"/>
      <c r="P31" s="8"/>
      <c r="Q31" s="8">
        <f>SUM(Q22:Q30)</f>
        <v>974.0000000000001</v>
      </c>
      <c r="R31" s="8">
        <f>SUM(R22:R30)</f>
        <v>5.7</v>
      </c>
      <c r="S31" s="4"/>
      <c r="T31" s="4"/>
      <c r="U31" s="2"/>
      <c r="V31" s="2"/>
      <c r="W31" s="4"/>
      <c r="X31" s="4"/>
      <c r="Y31" s="4"/>
      <c r="Z31" s="4"/>
      <c r="AA31" s="4"/>
    </row>
    <row r="32" spans="1:27" s="17" customFormat="1" ht="12.75">
      <c r="A32" s="13">
        <v>1</v>
      </c>
      <c r="B32" s="14" t="s">
        <v>27</v>
      </c>
      <c r="C32" s="13">
        <v>41</v>
      </c>
      <c r="D32" s="13">
        <v>1988</v>
      </c>
      <c r="E32" s="14" t="s">
        <v>25</v>
      </c>
      <c r="F32" s="13"/>
      <c r="G32" s="13">
        <v>964.1</v>
      </c>
      <c r="H32" s="13">
        <v>1</v>
      </c>
      <c r="I32" s="13" t="s">
        <v>23</v>
      </c>
      <c r="J32" s="13">
        <v>7</v>
      </c>
      <c r="K32" s="13">
        <v>10</v>
      </c>
      <c r="L32" s="16">
        <v>617.1</v>
      </c>
      <c r="M32" s="13">
        <v>617.1</v>
      </c>
      <c r="N32" s="13">
        <f>L32-M32</f>
        <v>0</v>
      </c>
      <c r="O32" s="13" t="s">
        <v>23</v>
      </c>
      <c r="P32" s="13" t="s">
        <v>23</v>
      </c>
      <c r="Q32" s="13">
        <v>324.8</v>
      </c>
      <c r="R32" s="13">
        <v>42.4</v>
      </c>
      <c r="S32" s="14"/>
      <c r="T32" s="14"/>
      <c r="U32" s="13" t="s">
        <v>23</v>
      </c>
      <c r="V32" s="13" t="s">
        <v>23</v>
      </c>
      <c r="W32" s="13" t="s">
        <v>37</v>
      </c>
      <c r="X32" s="13" t="s">
        <v>41</v>
      </c>
      <c r="Y32" s="13" t="s">
        <v>38</v>
      </c>
      <c r="Z32" s="13" t="s">
        <v>37</v>
      </c>
      <c r="AA32" s="13" t="s">
        <v>39</v>
      </c>
    </row>
    <row r="33" spans="1:27" s="17" customFormat="1" ht="12.75">
      <c r="A33" s="13">
        <v>2</v>
      </c>
      <c r="B33" s="14" t="s">
        <v>27</v>
      </c>
      <c r="C33" s="13">
        <v>19</v>
      </c>
      <c r="D33" s="13">
        <v>1984</v>
      </c>
      <c r="E33" s="14" t="s">
        <v>25</v>
      </c>
      <c r="F33" s="13"/>
      <c r="G33" s="13">
        <v>487.9</v>
      </c>
      <c r="H33" s="13">
        <v>1</v>
      </c>
      <c r="I33" s="13" t="s">
        <v>23</v>
      </c>
      <c r="J33" s="13">
        <v>3</v>
      </c>
      <c r="K33" s="13">
        <v>7</v>
      </c>
      <c r="L33" s="16">
        <v>307.9</v>
      </c>
      <c r="M33" s="13">
        <v>307.9</v>
      </c>
      <c r="N33" s="13">
        <f>L33-M33</f>
        <v>0</v>
      </c>
      <c r="O33" s="13" t="s">
        <v>23</v>
      </c>
      <c r="P33" s="13" t="s">
        <v>23</v>
      </c>
      <c r="Q33" s="13">
        <v>186.1</v>
      </c>
      <c r="R33" s="13">
        <v>28.1</v>
      </c>
      <c r="S33" s="14"/>
      <c r="T33" s="14"/>
      <c r="U33" s="13" t="s">
        <v>23</v>
      </c>
      <c r="V33" s="13" t="s">
        <v>23</v>
      </c>
      <c r="W33" s="13" t="s">
        <v>37</v>
      </c>
      <c r="X33" s="13" t="s">
        <v>41</v>
      </c>
      <c r="Y33" s="13" t="s">
        <v>38</v>
      </c>
      <c r="Z33" s="13" t="s">
        <v>37</v>
      </c>
      <c r="AA33" s="13" t="s">
        <v>39</v>
      </c>
    </row>
    <row r="34" spans="1:27" s="17" customFormat="1" ht="12.75">
      <c r="A34" s="13">
        <v>3</v>
      </c>
      <c r="B34" s="14" t="s">
        <v>27</v>
      </c>
      <c r="C34" s="13">
        <v>29</v>
      </c>
      <c r="D34" s="13">
        <v>1985</v>
      </c>
      <c r="E34" s="14" t="s">
        <v>25</v>
      </c>
      <c r="F34" s="13"/>
      <c r="G34" s="13">
        <v>537.2</v>
      </c>
      <c r="H34" s="13">
        <v>1</v>
      </c>
      <c r="I34" s="13" t="s">
        <v>23</v>
      </c>
      <c r="J34" s="13">
        <v>3</v>
      </c>
      <c r="K34" s="13">
        <v>6</v>
      </c>
      <c r="L34" s="16">
        <v>325.7</v>
      </c>
      <c r="M34" s="13">
        <v>325.7</v>
      </c>
      <c r="N34" s="13">
        <f>L34-M34</f>
        <v>0</v>
      </c>
      <c r="O34" s="13" t="s">
        <v>23</v>
      </c>
      <c r="P34" s="13" t="s">
        <v>23</v>
      </c>
      <c r="Q34" s="13">
        <v>180.9</v>
      </c>
      <c r="R34" s="13">
        <v>43.1</v>
      </c>
      <c r="S34" s="14"/>
      <c r="T34" s="14"/>
      <c r="U34" s="13" t="s">
        <v>23</v>
      </c>
      <c r="V34" s="13" t="s">
        <v>23</v>
      </c>
      <c r="W34" s="13" t="s">
        <v>37</v>
      </c>
      <c r="X34" s="13" t="s">
        <v>41</v>
      </c>
      <c r="Y34" s="13" t="s">
        <v>38</v>
      </c>
      <c r="Z34" s="13" t="s">
        <v>37</v>
      </c>
      <c r="AA34" s="13" t="s">
        <v>39</v>
      </c>
    </row>
    <row r="35" spans="1:27" s="17" customFormat="1" ht="12.75">
      <c r="A35" s="2"/>
      <c r="B35" s="5" t="s">
        <v>52</v>
      </c>
      <c r="C35" s="4"/>
      <c r="D35" s="4"/>
      <c r="E35" s="4"/>
      <c r="F35" s="8">
        <v>0</v>
      </c>
      <c r="G35" s="9">
        <v>1989.2</v>
      </c>
      <c r="H35" s="2"/>
      <c r="I35" s="2"/>
      <c r="J35" s="8">
        <v>13</v>
      </c>
      <c r="K35" s="8">
        <v>23</v>
      </c>
      <c r="L35" s="8">
        <v>1250.7</v>
      </c>
      <c r="M35" s="8">
        <v>1250.7</v>
      </c>
      <c r="N35" s="8"/>
      <c r="O35" s="8"/>
      <c r="P35" s="8"/>
      <c r="Q35" s="8">
        <v>691.8</v>
      </c>
      <c r="R35" s="8">
        <v>113.6</v>
      </c>
      <c r="S35" s="4"/>
      <c r="T35" s="4"/>
      <c r="U35" s="2"/>
      <c r="V35" s="2"/>
      <c r="W35" s="4"/>
      <c r="X35" s="4"/>
      <c r="Y35" s="4"/>
      <c r="Z35" s="4"/>
      <c r="AA35" s="4"/>
    </row>
    <row r="36" spans="1:27" ht="12.75">
      <c r="A36" s="23">
        <v>1</v>
      </c>
      <c r="B36" s="24" t="s">
        <v>53</v>
      </c>
      <c r="C36" s="23">
        <v>1</v>
      </c>
      <c r="D36" s="23">
        <v>1986</v>
      </c>
      <c r="E36" s="24" t="s">
        <v>54</v>
      </c>
      <c r="F36" s="25"/>
      <c r="G36" s="23">
        <v>517.4</v>
      </c>
      <c r="H36" s="23">
        <v>2</v>
      </c>
      <c r="I36" s="23" t="s">
        <v>23</v>
      </c>
      <c r="J36" s="23">
        <v>2</v>
      </c>
      <c r="K36" s="23">
        <v>12</v>
      </c>
      <c r="L36" s="26">
        <v>651.5</v>
      </c>
      <c r="M36" s="23">
        <v>651.5</v>
      </c>
      <c r="N36" s="23">
        <v>0</v>
      </c>
      <c r="O36" s="23">
        <v>398</v>
      </c>
      <c r="P36" s="23" t="s">
        <v>23</v>
      </c>
      <c r="Q36" s="23">
        <v>572.5</v>
      </c>
      <c r="R36" s="23">
        <v>57.6</v>
      </c>
      <c r="S36" s="24"/>
      <c r="T36" s="24"/>
      <c r="U36" s="23" t="s">
        <v>23</v>
      </c>
      <c r="V36" s="23" t="s">
        <v>23</v>
      </c>
      <c r="W36" s="23" t="s">
        <v>37</v>
      </c>
      <c r="X36" s="23" t="s">
        <v>37</v>
      </c>
      <c r="Y36" s="2" t="s">
        <v>37</v>
      </c>
      <c r="Z36" s="2" t="s">
        <v>37</v>
      </c>
      <c r="AA36" s="2" t="s">
        <v>39</v>
      </c>
    </row>
    <row r="37" spans="1:27" s="6" customFormat="1" ht="12.75" hidden="1">
      <c r="A37" s="21"/>
      <c r="B37" s="27" t="s">
        <v>53</v>
      </c>
      <c r="C37" s="21">
        <v>2</v>
      </c>
      <c r="D37" s="21">
        <v>1986</v>
      </c>
      <c r="E37" s="27" t="s">
        <v>54</v>
      </c>
      <c r="F37" s="28"/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0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7">
        <v>0</v>
      </c>
      <c r="T37" s="27"/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s="6" customFormat="1" ht="12.75" hidden="1">
      <c r="A38" s="21"/>
      <c r="B38" s="27" t="s">
        <v>53</v>
      </c>
      <c r="C38" s="21">
        <v>3</v>
      </c>
      <c r="D38" s="21">
        <v>1986</v>
      </c>
      <c r="E38" s="27" t="s">
        <v>54</v>
      </c>
      <c r="F38" s="28"/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0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7">
        <v>0</v>
      </c>
      <c r="T38" s="27"/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 t="s">
        <v>39</v>
      </c>
    </row>
    <row r="39" spans="1:27" s="6" customFormat="1" ht="12.75" hidden="1">
      <c r="A39" s="21"/>
      <c r="B39" s="27" t="s">
        <v>53</v>
      </c>
      <c r="C39" s="21">
        <v>5</v>
      </c>
      <c r="D39" s="21">
        <v>1988</v>
      </c>
      <c r="E39" s="27" t="s">
        <v>54</v>
      </c>
      <c r="F39" s="28"/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0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7"/>
      <c r="T39" s="27"/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 t="s">
        <v>39</v>
      </c>
    </row>
    <row r="40" spans="1:27" s="33" customFormat="1" ht="12.75">
      <c r="A40" s="29">
        <v>2</v>
      </c>
      <c r="B40" s="30" t="s">
        <v>53</v>
      </c>
      <c r="C40" s="29">
        <v>7</v>
      </c>
      <c r="D40" s="29">
        <v>1987</v>
      </c>
      <c r="E40" s="30" t="s">
        <v>54</v>
      </c>
      <c r="F40" s="31"/>
      <c r="G40" s="29">
        <v>764.9</v>
      </c>
      <c r="H40" s="29">
        <v>2</v>
      </c>
      <c r="I40" s="29" t="s">
        <v>23</v>
      </c>
      <c r="J40" s="29">
        <v>3</v>
      </c>
      <c r="K40" s="29">
        <v>18</v>
      </c>
      <c r="L40" s="32">
        <v>1319.3</v>
      </c>
      <c r="M40" s="29">
        <v>1319.3</v>
      </c>
      <c r="N40" s="29">
        <v>0</v>
      </c>
      <c r="O40" s="29">
        <v>588.4</v>
      </c>
      <c r="P40" s="29" t="s">
        <v>23</v>
      </c>
      <c r="Q40" s="29">
        <v>849.8</v>
      </c>
      <c r="R40" s="29">
        <v>68.1</v>
      </c>
      <c r="S40" s="30"/>
      <c r="T40" s="30"/>
      <c r="U40" s="29" t="s">
        <v>23</v>
      </c>
      <c r="V40" s="29" t="s">
        <v>23</v>
      </c>
      <c r="W40" s="29" t="s">
        <v>37</v>
      </c>
      <c r="X40" s="29" t="s">
        <v>37</v>
      </c>
      <c r="Y40" s="29" t="s">
        <v>37</v>
      </c>
      <c r="Z40" s="29" t="s">
        <v>37</v>
      </c>
      <c r="AA40" s="29"/>
    </row>
    <row r="41" spans="1:27" ht="13.5" customHeight="1">
      <c r="A41" s="23">
        <v>3</v>
      </c>
      <c r="B41" s="24" t="s">
        <v>53</v>
      </c>
      <c r="C41" s="23">
        <v>6</v>
      </c>
      <c r="D41" s="23">
        <v>1986</v>
      </c>
      <c r="E41" s="24" t="s">
        <v>54</v>
      </c>
      <c r="F41" s="25"/>
      <c r="G41" s="23">
        <v>541.3</v>
      </c>
      <c r="H41" s="23">
        <v>2</v>
      </c>
      <c r="I41" s="23" t="s">
        <v>23</v>
      </c>
      <c r="J41" s="23">
        <v>2</v>
      </c>
      <c r="K41" s="23">
        <v>12</v>
      </c>
      <c r="L41" s="26">
        <v>955.8</v>
      </c>
      <c r="M41" s="23">
        <v>955.8</v>
      </c>
      <c r="N41" s="23">
        <v>0</v>
      </c>
      <c r="O41" s="23">
        <v>394</v>
      </c>
      <c r="P41" s="23" t="s">
        <v>23</v>
      </c>
      <c r="Q41" s="23">
        <v>564</v>
      </c>
      <c r="R41" s="23">
        <v>96.1</v>
      </c>
      <c r="S41" s="24"/>
      <c r="T41" s="24"/>
      <c r="U41" s="23" t="s">
        <v>23</v>
      </c>
      <c r="V41" s="23" t="s">
        <v>23</v>
      </c>
      <c r="W41" s="23" t="s">
        <v>37</v>
      </c>
      <c r="X41" s="23" t="s">
        <v>37</v>
      </c>
      <c r="Y41" s="2" t="s">
        <v>37</v>
      </c>
      <c r="Z41" s="2" t="s">
        <v>37</v>
      </c>
      <c r="AA41" s="2" t="s">
        <v>39</v>
      </c>
    </row>
    <row r="42" spans="1:27" ht="12.75">
      <c r="A42" s="23">
        <v>4</v>
      </c>
      <c r="B42" s="24" t="s">
        <v>53</v>
      </c>
      <c r="C42" s="23">
        <v>8</v>
      </c>
      <c r="D42" s="23">
        <v>1986</v>
      </c>
      <c r="E42" s="24" t="s">
        <v>54</v>
      </c>
      <c r="F42" s="25"/>
      <c r="G42" s="23">
        <v>553</v>
      </c>
      <c r="H42" s="23">
        <v>2</v>
      </c>
      <c r="I42" s="23" t="s">
        <v>23</v>
      </c>
      <c r="J42" s="23">
        <v>2</v>
      </c>
      <c r="K42" s="23">
        <v>12</v>
      </c>
      <c r="L42" s="26">
        <v>638.3</v>
      </c>
      <c r="M42" s="23">
        <v>638.3</v>
      </c>
      <c r="N42" s="23">
        <v>0</v>
      </c>
      <c r="O42" s="23">
        <v>395</v>
      </c>
      <c r="P42" s="23" t="s">
        <v>23</v>
      </c>
      <c r="Q42" s="23">
        <v>564.5</v>
      </c>
      <c r="R42" s="23">
        <v>54.9</v>
      </c>
      <c r="S42" s="24"/>
      <c r="T42" s="24"/>
      <c r="U42" s="23" t="s">
        <v>23</v>
      </c>
      <c r="V42" s="23" t="s">
        <v>23</v>
      </c>
      <c r="W42" s="23" t="s">
        <v>37</v>
      </c>
      <c r="X42" s="23" t="s">
        <v>37</v>
      </c>
      <c r="Y42" s="2" t="s">
        <v>37</v>
      </c>
      <c r="Z42" s="2" t="s">
        <v>37</v>
      </c>
      <c r="AA42" s="2" t="s">
        <v>39</v>
      </c>
    </row>
    <row r="43" spans="1:27" ht="14.25" customHeight="1">
      <c r="A43" s="23">
        <v>5</v>
      </c>
      <c r="B43" s="24" t="s">
        <v>53</v>
      </c>
      <c r="C43" s="23">
        <v>9</v>
      </c>
      <c r="D43" s="23">
        <v>1986</v>
      </c>
      <c r="E43" s="24" t="s">
        <v>54</v>
      </c>
      <c r="F43" s="25"/>
      <c r="G43" s="23">
        <v>521.2</v>
      </c>
      <c r="H43" s="23">
        <v>2</v>
      </c>
      <c r="I43" s="23" t="s">
        <v>23</v>
      </c>
      <c r="J43" s="23">
        <v>2</v>
      </c>
      <c r="K43" s="23">
        <v>12</v>
      </c>
      <c r="L43" s="26">
        <v>960.3</v>
      </c>
      <c r="M43" s="23">
        <v>960.3</v>
      </c>
      <c r="N43" s="23">
        <v>0</v>
      </c>
      <c r="O43" s="23">
        <v>400.9</v>
      </c>
      <c r="P43" s="23" t="s">
        <v>23</v>
      </c>
      <c r="Q43" s="23">
        <v>565.6</v>
      </c>
      <c r="R43" s="23">
        <v>92.8</v>
      </c>
      <c r="S43" s="24"/>
      <c r="T43" s="24"/>
      <c r="U43" s="23" t="s">
        <v>23</v>
      </c>
      <c r="V43" s="23" t="s">
        <v>23</v>
      </c>
      <c r="W43" s="23" t="s">
        <v>37</v>
      </c>
      <c r="X43" s="23" t="s">
        <v>37</v>
      </c>
      <c r="Y43" s="2" t="s">
        <v>37</v>
      </c>
      <c r="Z43" s="2" t="s">
        <v>37</v>
      </c>
      <c r="AA43" s="2" t="s">
        <v>39</v>
      </c>
    </row>
    <row r="44" spans="1:27" s="6" customFormat="1" ht="3" customHeight="1" hidden="1">
      <c r="A44" s="21"/>
      <c r="B44" s="27" t="s">
        <v>55</v>
      </c>
      <c r="C44" s="21">
        <v>1</v>
      </c>
      <c r="D44" s="21">
        <v>1987</v>
      </c>
      <c r="E44" s="27" t="s">
        <v>54</v>
      </c>
      <c r="F44" s="28"/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0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7"/>
      <c r="T44" s="27"/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 t="s">
        <v>39</v>
      </c>
    </row>
    <row r="45" spans="1:28" s="38" customFormat="1" ht="12.75">
      <c r="A45" s="34"/>
      <c r="B45" s="35" t="s">
        <v>60</v>
      </c>
      <c r="C45" s="34"/>
      <c r="D45" s="34"/>
      <c r="E45" s="35"/>
      <c r="F45" s="50">
        <f>SUM(F36:F36)</f>
        <v>0</v>
      </c>
      <c r="G45" s="50">
        <f aca="true" t="shared" si="2" ref="G45:R45">SUM(G36:G44)</f>
        <v>2897.8</v>
      </c>
      <c r="H45" s="36">
        <f t="shared" si="2"/>
        <v>10</v>
      </c>
      <c r="I45" s="36">
        <f t="shared" si="2"/>
        <v>0</v>
      </c>
      <c r="J45" s="50">
        <f t="shared" si="2"/>
        <v>11</v>
      </c>
      <c r="K45" s="50">
        <f t="shared" si="2"/>
        <v>66</v>
      </c>
      <c r="L45" s="50">
        <f t="shared" si="2"/>
        <v>4525.2</v>
      </c>
      <c r="M45" s="50">
        <f t="shared" si="2"/>
        <v>4525.2</v>
      </c>
      <c r="N45" s="50">
        <f t="shared" si="2"/>
        <v>0</v>
      </c>
      <c r="O45" s="50">
        <f t="shared" si="2"/>
        <v>2176.3</v>
      </c>
      <c r="P45" s="50">
        <f t="shared" si="2"/>
        <v>0</v>
      </c>
      <c r="Q45" s="50">
        <f t="shared" si="2"/>
        <v>3116.4</v>
      </c>
      <c r="R45" s="50">
        <f t="shared" si="2"/>
        <v>369.5</v>
      </c>
      <c r="S45" s="35"/>
      <c r="T45" s="35"/>
      <c r="U45" s="34"/>
      <c r="V45" s="34"/>
      <c r="W45" s="35"/>
      <c r="X45" s="35"/>
      <c r="Y45" s="35"/>
      <c r="Z45" s="35"/>
      <c r="AA45" s="35"/>
      <c r="AB45" s="37"/>
    </row>
    <row r="46" spans="1:27" ht="12.75">
      <c r="A46" s="23">
        <v>1</v>
      </c>
      <c r="B46" s="24" t="s">
        <v>56</v>
      </c>
      <c r="C46" s="23" t="s">
        <v>57</v>
      </c>
      <c r="D46" s="23">
        <v>1987</v>
      </c>
      <c r="E46" s="24" t="s">
        <v>25</v>
      </c>
      <c r="F46" s="25"/>
      <c r="G46" s="23">
        <v>644.8</v>
      </c>
      <c r="H46" s="23">
        <v>1</v>
      </c>
      <c r="I46" s="23" t="s">
        <v>23</v>
      </c>
      <c r="J46" s="23">
        <v>0</v>
      </c>
      <c r="K46" s="23">
        <v>8</v>
      </c>
      <c r="L46" s="26">
        <v>483.1</v>
      </c>
      <c r="M46" s="23">
        <v>483.1</v>
      </c>
      <c r="N46" s="23">
        <v>0</v>
      </c>
      <c r="O46" s="23">
        <v>0</v>
      </c>
      <c r="P46" s="23" t="s">
        <v>23</v>
      </c>
      <c r="Q46" s="23">
        <v>479.1</v>
      </c>
      <c r="R46" s="23">
        <v>0</v>
      </c>
      <c r="S46" s="24"/>
      <c r="T46" s="24"/>
      <c r="U46" s="23" t="s">
        <v>23</v>
      </c>
      <c r="V46" s="23" t="s">
        <v>23</v>
      </c>
      <c r="W46" s="23" t="s">
        <v>37</v>
      </c>
      <c r="X46" s="23" t="s">
        <v>39</v>
      </c>
      <c r="Y46" s="2" t="s">
        <v>38</v>
      </c>
      <c r="Z46" s="2" t="s">
        <v>37</v>
      </c>
      <c r="AA46" s="2" t="s">
        <v>39</v>
      </c>
    </row>
    <row r="47" spans="1:27" ht="12.75">
      <c r="A47" s="23">
        <v>2</v>
      </c>
      <c r="B47" s="39" t="s">
        <v>32</v>
      </c>
      <c r="C47" s="23">
        <v>11</v>
      </c>
      <c r="D47" s="23">
        <v>1985</v>
      </c>
      <c r="E47" s="24" t="s">
        <v>25</v>
      </c>
      <c r="F47" s="25"/>
      <c r="G47" s="23">
        <v>555.15</v>
      </c>
      <c r="H47" s="23">
        <v>1</v>
      </c>
      <c r="I47" s="23" t="s">
        <v>23</v>
      </c>
      <c r="J47" s="23">
        <v>1</v>
      </c>
      <c r="K47" s="23">
        <v>6</v>
      </c>
      <c r="L47" s="26">
        <v>399.3</v>
      </c>
      <c r="M47" s="23">
        <v>399.3</v>
      </c>
      <c r="N47" s="23">
        <v>0</v>
      </c>
      <c r="O47" s="23">
        <v>0</v>
      </c>
      <c r="P47" s="23" t="s">
        <v>23</v>
      </c>
      <c r="Q47" s="23">
        <v>395.5</v>
      </c>
      <c r="R47" s="23">
        <v>0</v>
      </c>
      <c r="S47" s="24"/>
      <c r="T47" s="24"/>
      <c r="U47" s="23" t="s">
        <v>23</v>
      </c>
      <c r="V47" s="23" t="s">
        <v>23</v>
      </c>
      <c r="W47" s="23" t="s">
        <v>37</v>
      </c>
      <c r="X47" s="23" t="s">
        <v>39</v>
      </c>
      <c r="Y47" s="2" t="s">
        <v>38</v>
      </c>
      <c r="Z47" s="2" t="s">
        <v>37</v>
      </c>
      <c r="AA47" s="2" t="s">
        <v>39</v>
      </c>
    </row>
    <row r="48" spans="1:27" ht="12.75">
      <c r="A48" s="23">
        <v>3</v>
      </c>
      <c r="B48" s="40" t="s">
        <v>27</v>
      </c>
      <c r="C48" s="23">
        <v>40</v>
      </c>
      <c r="D48" s="23">
        <v>1988</v>
      </c>
      <c r="E48" s="24" t="s">
        <v>25</v>
      </c>
      <c r="F48" s="25"/>
      <c r="G48" s="23">
        <v>1196</v>
      </c>
      <c r="H48" s="23">
        <v>1</v>
      </c>
      <c r="I48" s="23" t="s">
        <v>23</v>
      </c>
      <c r="J48" s="23">
        <v>1</v>
      </c>
      <c r="K48" s="23">
        <v>31</v>
      </c>
      <c r="L48" s="26">
        <v>494.1</v>
      </c>
      <c r="M48" s="23">
        <v>494.1</v>
      </c>
      <c r="N48" s="23">
        <v>0</v>
      </c>
      <c r="O48" s="23">
        <v>0</v>
      </c>
      <c r="P48" s="23" t="s">
        <v>23</v>
      </c>
      <c r="Q48" s="23">
        <v>497.7</v>
      </c>
      <c r="R48" s="23">
        <v>169.5</v>
      </c>
      <c r="S48" s="24"/>
      <c r="T48" s="24"/>
      <c r="U48" s="23" t="s">
        <v>23</v>
      </c>
      <c r="V48" s="23" t="s">
        <v>23</v>
      </c>
      <c r="W48" s="23" t="s">
        <v>37</v>
      </c>
      <c r="X48" s="23" t="s">
        <v>39</v>
      </c>
      <c r="Y48" s="2" t="s">
        <v>38</v>
      </c>
      <c r="Z48" s="2" t="s">
        <v>37</v>
      </c>
      <c r="AA48" s="2" t="s">
        <v>39</v>
      </c>
    </row>
    <row r="49" spans="1:27" ht="12.75">
      <c r="A49" s="23"/>
      <c r="B49" s="35" t="s">
        <v>61</v>
      </c>
      <c r="C49" s="34"/>
      <c r="D49" s="34"/>
      <c r="E49" s="35"/>
      <c r="F49" s="50" t="s">
        <v>39</v>
      </c>
      <c r="G49" s="50">
        <f>G46+G47+G48</f>
        <v>2395.95</v>
      </c>
      <c r="H49" s="36">
        <f>H46+H47+H48</f>
        <v>3</v>
      </c>
      <c r="I49" s="36">
        <f aca="true" t="shared" si="3" ref="I49:R49">SUM(I46:I46)</f>
        <v>0</v>
      </c>
      <c r="J49" s="50">
        <f t="shared" si="3"/>
        <v>0</v>
      </c>
      <c r="K49" s="50">
        <f>K46+K47+K48</f>
        <v>45</v>
      </c>
      <c r="L49" s="50">
        <f>L46+L47+L48</f>
        <v>1376.5</v>
      </c>
      <c r="M49" s="50">
        <f>M46+M47+M48</f>
        <v>1376.5</v>
      </c>
      <c r="N49" s="50">
        <f t="shared" si="3"/>
        <v>0</v>
      </c>
      <c r="O49" s="50">
        <f t="shared" si="3"/>
        <v>0</v>
      </c>
      <c r="P49" s="50">
        <f t="shared" si="3"/>
        <v>0</v>
      </c>
      <c r="Q49" s="50">
        <f>Q46+Q47+Q48</f>
        <v>1372.3</v>
      </c>
      <c r="R49" s="50">
        <f t="shared" si="3"/>
        <v>0</v>
      </c>
      <c r="S49" s="35"/>
      <c r="T49" s="35"/>
      <c r="U49" s="34"/>
      <c r="V49" s="34"/>
      <c r="W49" s="35"/>
      <c r="X49" s="35"/>
      <c r="Y49" s="35"/>
      <c r="Z49" s="35"/>
      <c r="AA49" s="35"/>
    </row>
    <row r="50" spans="1:27" ht="16.5" customHeight="1">
      <c r="A50" s="23">
        <v>1</v>
      </c>
      <c r="B50" s="24" t="s">
        <v>55</v>
      </c>
      <c r="C50" s="23">
        <v>7</v>
      </c>
      <c r="D50" s="23">
        <v>1990</v>
      </c>
      <c r="E50" s="24" t="s">
        <v>54</v>
      </c>
      <c r="F50" s="25"/>
      <c r="G50" s="23">
        <v>1020.1</v>
      </c>
      <c r="H50" s="23">
        <v>3</v>
      </c>
      <c r="I50" s="23" t="s">
        <v>23</v>
      </c>
      <c r="J50" s="23">
        <v>2</v>
      </c>
      <c r="K50" s="23">
        <v>24</v>
      </c>
      <c r="L50" s="26">
        <v>1801.2</v>
      </c>
      <c r="M50" s="23">
        <v>1585.9</v>
      </c>
      <c r="N50" s="23">
        <v>0</v>
      </c>
      <c r="O50" s="23">
        <v>784.7</v>
      </c>
      <c r="P50" s="23" t="s">
        <v>23</v>
      </c>
      <c r="Q50" s="23">
        <v>1555.2</v>
      </c>
      <c r="R50" s="23">
        <v>236.8</v>
      </c>
      <c r="S50" s="24"/>
      <c r="T50" s="24"/>
      <c r="U50" s="23" t="s">
        <v>23</v>
      </c>
      <c r="V50" s="23" t="s">
        <v>23</v>
      </c>
      <c r="W50" s="23" t="s">
        <v>37</v>
      </c>
      <c r="X50" s="23" t="s">
        <v>37</v>
      </c>
      <c r="Y50" s="2" t="s">
        <v>37</v>
      </c>
      <c r="Z50" s="2" t="s">
        <v>37</v>
      </c>
      <c r="AA50" s="2" t="s">
        <v>39</v>
      </c>
    </row>
    <row r="51" spans="1:27" s="6" customFormat="1" ht="12.75" hidden="1">
      <c r="A51" s="21">
        <v>1</v>
      </c>
      <c r="B51" s="27" t="s">
        <v>58</v>
      </c>
      <c r="C51" s="21">
        <v>17</v>
      </c>
      <c r="D51" s="21">
        <v>2013</v>
      </c>
      <c r="E51" s="27" t="s">
        <v>59</v>
      </c>
      <c r="F51" s="28"/>
      <c r="G51" s="28">
        <v>0</v>
      </c>
      <c r="H51" s="21">
        <v>0</v>
      </c>
      <c r="I51" s="21">
        <v>0</v>
      </c>
      <c r="J51" s="21">
        <v>0</v>
      </c>
      <c r="K51" s="21">
        <v>0</v>
      </c>
      <c r="L51" s="20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7">
        <v>0</v>
      </c>
      <c r="T51" s="27"/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/>
    </row>
    <row r="52" spans="2:22" s="14" customFormat="1" ht="12.75">
      <c r="B52" s="41" t="s">
        <v>62</v>
      </c>
      <c r="F52" s="51"/>
      <c r="G52" s="51">
        <f>G50+G51</f>
        <v>1020.1</v>
      </c>
      <c r="H52" s="42">
        <f>H50+H51</f>
        <v>3</v>
      </c>
      <c r="I52" s="42">
        <f>I51</f>
        <v>0</v>
      </c>
      <c r="J52" s="51">
        <f aca="true" t="shared" si="4" ref="J52:O52">J50+J51</f>
        <v>2</v>
      </c>
      <c r="K52" s="51">
        <f t="shared" si="4"/>
        <v>24</v>
      </c>
      <c r="L52" s="51">
        <f t="shared" si="4"/>
        <v>1801.2</v>
      </c>
      <c r="M52" s="51">
        <f t="shared" si="4"/>
        <v>1585.9</v>
      </c>
      <c r="N52" s="51">
        <f t="shared" si="4"/>
        <v>0</v>
      </c>
      <c r="O52" s="51">
        <f t="shared" si="4"/>
        <v>784.7</v>
      </c>
      <c r="P52" s="51">
        <f>P51</f>
        <v>0</v>
      </c>
      <c r="Q52" s="51">
        <f>Q50+Q51</f>
        <v>1555.2</v>
      </c>
      <c r="R52" s="51">
        <f>R50+R51</f>
        <v>236.8</v>
      </c>
      <c r="S52" s="42">
        <f>S50+S51</f>
        <v>0</v>
      </c>
      <c r="T52" s="42">
        <f>T51</f>
        <v>0</v>
      </c>
      <c r="U52" s="42">
        <f>U51</f>
        <v>0</v>
      </c>
      <c r="V52" s="42">
        <f>V51</f>
        <v>0</v>
      </c>
    </row>
    <row r="53" spans="1:28" ht="12.75">
      <c r="A53" s="43"/>
      <c r="B53" s="44"/>
      <c r="C53" s="45"/>
      <c r="D53" s="45"/>
      <c r="E53" s="45"/>
      <c r="F53" s="43"/>
      <c r="G53" s="46"/>
      <c r="H53" s="43"/>
      <c r="I53" s="43"/>
      <c r="J53" s="46"/>
      <c r="K53" s="46"/>
      <c r="L53" s="47"/>
      <c r="M53" s="46"/>
      <c r="N53" s="46"/>
      <c r="O53" s="43"/>
      <c r="P53" s="43"/>
      <c r="Q53" s="46"/>
      <c r="R53" s="46"/>
      <c r="S53" s="45"/>
      <c r="T53" s="45"/>
      <c r="U53" s="43"/>
      <c r="V53" s="43"/>
      <c r="W53" s="45"/>
      <c r="X53" s="45"/>
      <c r="Y53" s="45"/>
      <c r="Z53" s="45"/>
      <c r="AA53" s="45"/>
      <c r="AB53" s="48"/>
    </row>
    <row r="54" spans="1:27" ht="12.75">
      <c r="A54" s="23"/>
      <c r="B54" s="35" t="s">
        <v>63</v>
      </c>
      <c r="C54" s="24"/>
      <c r="D54" s="24"/>
      <c r="E54" s="24"/>
      <c r="F54" s="36"/>
      <c r="G54" s="49">
        <f>G21+G31+G35+G45+G49+G52</f>
        <v>15756.614</v>
      </c>
      <c r="H54" s="49">
        <f>H45+H49+H52</f>
        <v>16</v>
      </c>
      <c r="I54" s="36">
        <f>I45</f>
        <v>0</v>
      </c>
      <c r="J54" s="36">
        <f>J21+J31+J35+J45+J49+J52</f>
        <v>70</v>
      </c>
      <c r="K54" s="36">
        <f>K21+K31+K35+K45+K49+K52</f>
        <v>294</v>
      </c>
      <c r="L54" s="36">
        <f>L21+L31+L35+L45+L49+L52</f>
        <v>16046.800000000003</v>
      </c>
      <c r="M54" s="36">
        <f>M21+M31+M35+M45+M49+M52</f>
        <v>15805.6</v>
      </c>
      <c r="N54" s="36">
        <f>N45+N49+N52</f>
        <v>0</v>
      </c>
      <c r="O54" s="36">
        <f>O45+O49+O52</f>
        <v>2961</v>
      </c>
      <c r="P54" s="36">
        <f>P45</f>
        <v>0</v>
      </c>
      <c r="Q54" s="36">
        <f>Q21+Q31+Q35+Q45+Q49+Q52</f>
        <v>10555.9</v>
      </c>
      <c r="R54" s="36">
        <f>R21+R31+R35+R45+R49+R52</f>
        <v>1415</v>
      </c>
      <c r="S54" s="36">
        <f>S45+S49+S52</f>
        <v>0</v>
      </c>
      <c r="T54" s="36">
        <f aca="true" t="shared" si="5" ref="T54:AA54">T45</f>
        <v>0</v>
      </c>
      <c r="U54" s="36">
        <f t="shared" si="5"/>
        <v>0</v>
      </c>
      <c r="V54" s="36">
        <f t="shared" si="5"/>
        <v>0</v>
      </c>
      <c r="W54" s="36">
        <f t="shared" si="5"/>
        <v>0</v>
      </c>
      <c r="X54" s="36">
        <f t="shared" si="5"/>
        <v>0</v>
      </c>
      <c r="Y54" s="36">
        <f t="shared" si="5"/>
        <v>0</v>
      </c>
      <c r="Z54" s="36">
        <f t="shared" si="5"/>
        <v>0</v>
      </c>
      <c r="AA54" s="36">
        <f t="shared" si="5"/>
        <v>0</v>
      </c>
    </row>
    <row r="64" s="6" customFormat="1" ht="12.75"/>
    <row r="67" ht="12.75">
      <c r="M67" s="10"/>
    </row>
  </sheetData>
  <sheetProtection/>
  <mergeCells count="22">
    <mergeCell ref="V1:Z1"/>
    <mergeCell ref="V2:Z2"/>
    <mergeCell ref="B4:V4"/>
    <mergeCell ref="V6:V7"/>
    <mergeCell ref="R6:R7"/>
    <mergeCell ref="A6:A7"/>
    <mergeCell ref="P6:P7"/>
    <mergeCell ref="Q6:Q7"/>
    <mergeCell ref="D6:D7"/>
    <mergeCell ref="O6:O7"/>
    <mergeCell ref="AA6:AA7"/>
    <mergeCell ref="B6:B7"/>
    <mergeCell ref="L6:L7"/>
    <mergeCell ref="M6:N6"/>
    <mergeCell ref="F6:G6"/>
    <mergeCell ref="S6:S7"/>
    <mergeCell ref="H6:K6"/>
    <mergeCell ref="C6:C7"/>
    <mergeCell ref="W6:Z6"/>
    <mergeCell ref="T6:T7"/>
    <mergeCell ref="E6:E7"/>
    <mergeCell ref="U6:U7"/>
  </mergeCells>
  <printOptions/>
  <pageMargins left="0.17" right="0.28" top="0.49" bottom="0.2" header="0.5" footer="0.19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НачЮрист</cp:lastModifiedBy>
  <cp:lastPrinted>2018-03-23T05:17:47Z</cp:lastPrinted>
  <dcterms:created xsi:type="dcterms:W3CDTF">1996-10-08T23:32:33Z</dcterms:created>
  <dcterms:modified xsi:type="dcterms:W3CDTF">2021-12-14T09:37:03Z</dcterms:modified>
  <cp:category/>
  <cp:version/>
  <cp:contentType/>
  <cp:contentStatus/>
</cp:coreProperties>
</file>